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225" windowWidth="18750" windowHeight="8490"/>
  </bookViews>
  <sheets>
    <sheet name="Overall" sheetId="8" r:id="rId1"/>
    <sheet name="Social Committee" sheetId="10" r:id="rId2"/>
    <sheet name="Beautification Committee" sheetId="7" r:id="rId3"/>
    <sheet name="Outreach Committee" sheetId="2" r:id="rId4"/>
  </sheets>
  <calcPr calcId="145621"/>
</workbook>
</file>

<file path=xl/calcChain.xml><?xml version="1.0" encoding="utf-8"?>
<calcChain xmlns="http://schemas.openxmlformats.org/spreadsheetml/2006/main">
  <c r="D12" i="8" l="1"/>
  <c r="E7" i="8"/>
  <c r="E12" i="8" s="1"/>
  <c r="D20" i="8" s="1"/>
  <c r="E16" i="8"/>
  <c r="E17" i="8"/>
  <c r="E15" i="8"/>
  <c r="F12" i="8" l="1"/>
  <c r="H9" i="10"/>
  <c r="H16" i="7"/>
  <c r="H14" i="7"/>
  <c r="H12" i="7"/>
  <c r="H10" i="7"/>
  <c r="F16" i="7"/>
  <c r="G16" i="7"/>
  <c r="F14" i="7"/>
  <c r="G14" i="7"/>
  <c r="F10" i="7"/>
  <c r="G10" i="7"/>
  <c r="F12" i="7"/>
  <c r="G12" i="7"/>
  <c r="E16" i="7"/>
  <c r="E14" i="7"/>
  <c r="E10" i="7"/>
  <c r="E12" i="7"/>
  <c r="F6" i="8"/>
  <c r="H14" i="10"/>
  <c r="F7" i="8"/>
  <c r="F8" i="8"/>
  <c r="F9" i="8"/>
  <c r="F10" i="8"/>
  <c r="F11" i="8"/>
  <c r="F21" i="8"/>
  <c r="E21" i="8"/>
  <c r="D21" i="8"/>
  <c r="E17" i="7" l="1"/>
  <c r="H15" i="10"/>
  <c r="D24" i="8" s="1"/>
  <c r="D31" i="8"/>
  <c r="H17" i="7"/>
  <c r="G17" i="7"/>
  <c r="E25" i="8" s="1"/>
  <c r="E32" i="8" s="1"/>
  <c r="F17" i="7"/>
  <c r="D25" i="8" s="1"/>
  <c r="F9" i="2"/>
  <c r="F16" i="2"/>
  <c r="F23" i="2"/>
  <c r="F24" i="2" l="1"/>
  <c r="D26" i="8" s="1"/>
  <c r="D32" i="8" s="1"/>
  <c r="D33" i="8" s="1"/>
  <c r="E20" i="8" s="1"/>
  <c r="E31" i="8" s="1"/>
  <c r="E33" i="8" s="1"/>
  <c r="F20" i="8" s="1"/>
  <c r="F31" i="8" s="1"/>
  <c r="F33" i="8" s="1"/>
  <c r="F25" i="8"/>
  <c r="F32" i="8" s="1"/>
</calcChain>
</file>

<file path=xl/sharedStrings.xml><?xml version="1.0" encoding="utf-8"?>
<sst xmlns="http://schemas.openxmlformats.org/spreadsheetml/2006/main" count="166" uniqueCount="104">
  <si>
    <t>SPRING</t>
  </si>
  <si>
    <t>Description</t>
  </si>
  <si>
    <t>Date, Time &amp; Location</t>
  </si>
  <si>
    <t>3:00p - 6:00p</t>
  </si>
  <si>
    <t xml:space="preserve">Pool Parking Lot </t>
  </si>
  <si>
    <t>Includes</t>
  </si>
  <si>
    <t>Pig Pickin</t>
  </si>
  <si>
    <t>Budget</t>
  </si>
  <si>
    <t>FALL</t>
  </si>
  <si>
    <t>EVENT TOTAL</t>
  </si>
  <si>
    <t xml:space="preserve"> </t>
  </si>
  <si>
    <t>Social Budget</t>
  </si>
  <si>
    <t>Proposed Social Committee Budget</t>
  </si>
  <si>
    <t>Proposed Outreach Committee Budget</t>
  </si>
  <si>
    <t>Season</t>
  </si>
  <si>
    <t>Event</t>
  </si>
  <si>
    <t>Luminary Night</t>
  </si>
  <si>
    <t>Saturday, December 24th</t>
  </si>
  <si>
    <t>6:00p - 12:00p</t>
  </si>
  <si>
    <t>All Single Family Streets</t>
  </si>
  <si>
    <t>WINTER</t>
  </si>
  <si>
    <t>TBD</t>
  </si>
  <si>
    <t>Holiday Gift Drive</t>
  </si>
  <si>
    <t>November 25  - 
December 24</t>
  </si>
  <si>
    <t>N/A</t>
  </si>
  <si>
    <t>Collection House - TBD</t>
  </si>
  <si>
    <t xml:space="preserve">Purchase a single paper luminary and then replicate the base by neighbors lending time and equipment, simple power saws and a drill press or two to create the reusable wooden bases ourselves.  We figured this cost would not exceed $500 with annual needs for new bags and candles not to exceed $150. 
</t>
  </si>
  <si>
    <t>Bag / Candle</t>
  </si>
  <si>
    <t>Annual holiday gift drive for local family.  
All  gifts will collected via donations and/or  volunteered time.</t>
  </si>
  <si>
    <t>Welcome Kit</t>
  </si>
  <si>
    <t>Gift Basket</t>
  </si>
  <si>
    <t>Details</t>
  </si>
  <si>
    <t>Landscaping</t>
  </si>
  <si>
    <t>Clover Bank &amp; 
Shearon Farm Ave (Y2)</t>
  </si>
  <si>
    <t>Rain Song &amp; 
Shearon Farm Ave (Y3)</t>
  </si>
  <si>
    <t>Sign- Year 2</t>
  </si>
  <si>
    <t>Sign- Year 3</t>
  </si>
  <si>
    <t>Sign - Year 1</t>
  </si>
  <si>
    <t>TOTAL COMMITTEE BUDGET</t>
  </si>
  <si>
    <t>Annual Maintenance</t>
  </si>
  <si>
    <t>Maintenance</t>
  </si>
  <si>
    <t>1. Entrance Monument Sign to signify the single family homes.  (Three year initiative with the first sign on the corner of Precious Stone Drive and Shearon Farm Avenue. Sign will look similar to the sign for the new townhomes)      
2. Materials for landscaping (trees, shrubs,annuals, soil amendments @ mulch) and installation  (Hoping people will volunteer )
3. Monthly maintenance (includes planting of annuals two times a year, pruning, dead heading, weeding, fertilizing and mulching)  Labor Only.</t>
  </si>
  <si>
    <t>Gift Certificates</t>
  </si>
  <si>
    <t>Yard of Season Competition</t>
  </si>
  <si>
    <t>Communications</t>
  </si>
  <si>
    <t>Area between sidewalk and fence line along Shearon Farm Ave 
(from Rainsong Avenue to Precisous Stone Drive)</t>
  </si>
  <si>
    <t>Update Shearon Farm Avenue Landscape</t>
  </si>
  <si>
    <t>Beautification Budget</t>
  </si>
  <si>
    <t>Tax Preparation</t>
  </si>
  <si>
    <t>Administrative Costs</t>
  </si>
  <si>
    <t>Proposed Budget
FY12</t>
  </si>
  <si>
    <t>Proposed Budget
FY13</t>
  </si>
  <si>
    <t>Income</t>
  </si>
  <si>
    <t>Proposed Ending Bank Balance</t>
  </si>
  <si>
    <t>Expenses</t>
  </si>
  <si>
    <t>Annual Income</t>
  </si>
  <si>
    <t>Quarterly</t>
  </si>
  <si>
    <t>Annual Amount</t>
  </si>
  <si>
    <t>Type</t>
  </si>
  <si>
    <t>Provide welcoming gifts for new neighbors.  Contract Teressa Seethaler to create gift baskets.  Baskets not to exceed $25 and estimating 4 per year.   
(May need to increase budget for number of houses currently on market)</t>
  </si>
  <si>
    <t>Entrance Sign</t>
  </si>
  <si>
    <t>Proposed Budget
FY14</t>
  </si>
  <si>
    <t>Annual HOA Assessment</t>
  </si>
  <si>
    <t>Cash From Previous Year</t>
  </si>
  <si>
    <t>Difference</t>
  </si>
  <si>
    <t>FY11 Budget</t>
  </si>
  <si>
    <t>Ending Bank Balance</t>
  </si>
  <si>
    <t>FY11 Actual</t>
  </si>
  <si>
    <t xml:space="preserve">Proposed Assessment Amount </t>
  </si>
  <si>
    <t>Proposed Budget Amount</t>
  </si>
  <si>
    <t>PROPOSED FY13 Annual Assessment</t>
  </si>
  <si>
    <t>PROPOSED FY14 Annual Assessment</t>
  </si>
  <si>
    <t>Data</t>
  </si>
  <si>
    <t>Time</t>
  </si>
  <si>
    <t>Location</t>
  </si>
  <si>
    <t>ANYTIME</t>
  </si>
  <si>
    <t>Block Party</t>
  </si>
  <si>
    <t>Corktree Court</t>
  </si>
  <si>
    <t>Precious Stone Drive</t>
  </si>
  <si>
    <t>Rainsong Street</t>
  </si>
  <si>
    <t>Clover Bank Street</t>
  </si>
  <si>
    <t>Overglen Avenue</t>
  </si>
  <si>
    <t xml:space="preserve">Street block party where Homeowners of the neighborhood congregate, either at a house or on a street.  Each street is responsible for coordinating the event for mutual enjoyment of the entire neighborhood. Each street can use the money to apply towards any cost related to the event.  If additional funds are needed, the residents on that street would need fund on their own. </t>
  </si>
  <si>
    <t>FY12</t>
  </si>
  <si>
    <t>FY13</t>
  </si>
  <si>
    <t>FY14</t>
  </si>
  <si>
    <t xml:space="preserve">1. Four Gift Certificates valued at $50.00 to redeemed at a local hardware store    </t>
  </si>
  <si>
    <t>Mulch</t>
  </si>
  <si>
    <t xml:space="preserve">1. Mulch area to the curb
</t>
  </si>
  <si>
    <t>Precious Stone Drive &amp; 
Shearon Farm Ave (Y1)</t>
  </si>
  <si>
    <t>TOTAL</t>
  </si>
  <si>
    <t>Lighpoles</t>
  </si>
  <si>
    <t>Replace Single Family Lightpoles</t>
  </si>
  <si>
    <t>Outreach Budget</t>
  </si>
  <si>
    <t xml:space="preserve"> Pig and grill only</t>
  </si>
  <si>
    <t>BBQ - Budget covers pig and grill (includes sauce, condiments, gas).  Neighborhood is responsible for providng their own paper products (plates, utensils, napkins, tablecloths, trashbags, serving utensils).  Neighbors bring side dishes and deserts to share, their own drinks.  Estimate is for 150 pounds of pork.</t>
  </si>
  <si>
    <t>Trophy</t>
  </si>
  <si>
    <t>Trophy for best block party</t>
  </si>
  <si>
    <t>HOA Bank Balance</t>
  </si>
  <si>
    <t>Monthly Amount</t>
  </si>
  <si>
    <t xml:space="preserve">Assessment (7/10 to 6/11) </t>
  </si>
  <si>
    <t>Approved FY11 Expenses</t>
  </si>
  <si>
    <t>FY12 HOA Budget
December 7, 2011</t>
  </si>
  <si>
    <t>FY12 Annual Assessment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</si>
</sst>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5" formatCode="&quot;$&quot;#,##0_);\(&quot;$&quot;#,##0\)"/>
    <numFmt numFmtId="42" formatCode="_(&quot;$&quot;* #,##0_);_(&quot;$&quot;* \(#,##0\);_(&quot;$&quot;* &quot;-&quot;_);_(@_)"/>
    <numFmt numFmtId="44" formatCode="_(&quot;$&quot;* #,##0.00_);_(&quot;$&quot;* \(#,##0.00\);_(&quot;$&quot;* &quot;-&quot;??_);_(@_)"/>
    <numFmt numFmtId="43" formatCode="_(* #,##0.00_);_(* \(#,##0.00\);_(* &quot;-&quot;??_);_(@_)"/>
    <numFmt numFmtId="164" formatCode="[$$-409]#,##0"/>
    <numFmt numFmtId="165" formatCode="_-&quot;£&quot;* #,##0.00_-;\-&quot;£&quot;* #,##0.00_-;_-&quot;£&quot;* &quot;-&quot;??_-;_-@_-"/>
    <numFmt numFmtId="166" formatCode="m/d/yy;@"/>
  </numFmts>
  <fonts count="25" x14ac:knownFonts="1">
    <font>
      <sz val="11"/>
      <color theme="1"/>
      <name val="Calibri"/>
      <family val="2"/>
      <scheme val="minor"/>
    </font>
    <font>
      <sz val="11"/>
      <color indexed="8"/>
      <name val="Calibri"/>
      <family val="2"/>
    </font>
    <font>
      <sz val="10"/>
      <name val="Arial"/>
      <family val="2"/>
    </font>
    <font>
      <i/>
      <sz val="8"/>
      <color indexed="8"/>
      <name val="Calibri"/>
      <family val="2"/>
    </font>
    <font>
      <b/>
      <sz val="8"/>
      <name val="Calibri"/>
      <family val="2"/>
    </font>
    <font>
      <sz val="8"/>
      <color indexed="8"/>
      <name val="Calibri"/>
      <family val="2"/>
    </font>
    <font>
      <b/>
      <sz val="8"/>
      <color indexed="8"/>
      <name val="Calibri"/>
      <family val="2"/>
    </font>
    <font>
      <sz val="8"/>
      <name val="Calibri"/>
      <family val="2"/>
    </font>
    <font>
      <sz val="11"/>
      <color theme="1"/>
      <name val="Calibri"/>
      <family val="2"/>
      <scheme val="minor"/>
    </font>
    <font>
      <b/>
      <sz val="8"/>
      <color theme="0"/>
      <name val="Calibri"/>
      <family val="2"/>
    </font>
    <font>
      <sz val="11"/>
      <color theme="0"/>
      <name val="Calibri"/>
      <family val="2"/>
      <scheme val="minor"/>
    </font>
    <font>
      <b/>
      <i/>
      <sz val="8"/>
      <color indexed="8"/>
      <name val="Calibri"/>
      <family val="2"/>
    </font>
    <font>
      <b/>
      <sz val="8"/>
      <color theme="1"/>
      <name val="Calibri"/>
      <family val="2"/>
    </font>
    <font>
      <b/>
      <sz val="12"/>
      <color indexed="8"/>
      <name val="Calibri"/>
      <family val="2"/>
    </font>
    <font>
      <b/>
      <sz val="10"/>
      <color indexed="8"/>
      <name val="Calibri"/>
      <family val="2"/>
    </font>
    <font>
      <b/>
      <sz val="8"/>
      <color theme="1"/>
      <name val="Calibri"/>
      <family val="2"/>
      <scheme val="minor"/>
    </font>
    <font>
      <b/>
      <sz val="11"/>
      <color theme="1"/>
      <name val="Calibri"/>
      <family val="2"/>
      <scheme val="minor"/>
    </font>
    <font>
      <b/>
      <sz val="10"/>
      <color theme="1"/>
      <name val="Calibri"/>
      <family val="2"/>
      <scheme val="minor"/>
    </font>
    <font>
      <b/>
      <sz val="10"/>
      <color theme="0"/>
      <name val="Calibri"/>
      <family val="2"/>
      <scheme val="minor"/>
    </font>
    <font>
      <b/>
      <sz val="10"/>
      <name val="Calibri"/>
      <family val="2"/>
    </font>
    <font>
      <b/>
      <i/>
      <sz val="10"/>
      <color indexed="8"/>
      <name val="Calibri"/>
      <family val="2"/>
    </font>
    <font>
      <b/>
      <i/>
      <sz val="10"/>
      <name val="Calibri"/>
      <family val="2"/>
    </font>
    <font>
      <b/>
      <sz val="10"/>
      <color theme="0"/>
      <name val="Calibri"/>
      <family val="2"/>
    </font>
    <font>
      <b/>
      <sz val="11"/>
      <color theme="0"/>
      <name val="Calibri"/>
      <family val="2"/>
      <scheme val="minor"/>
    </font>
    <font>
      <b/>
      <i/>
      <sz val="10"/>
      <color rgb="FFFF0000"/>
      <name val="Calibri"/>
      <family val="2"/>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double">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s>
  <cellStyleXfs count="6">
    <xf numFmtId="164" fontId="0" fillId="0" borderId="0"/>
    <xf numFmtId="43" fontId="1" fillId="0" borderId="0" applyFont="0" applyFill="0" applyBorder="0" applyAlignment="0" applyProtection="0"/>
    <xf numFmtId="165" fontId="2" fillId="0" borderId="0" applyFont="0" applyFill="0" applyBorder="0" applyAlignment="0" applyProtection="0"/>
    <xf numFmtId="164" fontId="2" fillId="0" borderId="0"/>
    <xf numFmtId="0" fontId="8" fillId="0" borderId="0"/>
    <xf numFmtId="44" fontId="8" fillId="0" borderId="0" applyFont="0" applyFill="0" applyBorder="0" applyAlignment="0" applyProtection="0"/>
  </cellStyleXfs>
  <cellXfs count="136">
    <xf numFmtId="164" fontId="0" fillId="0" borderId="0" xfId="0"/>
    <xf numFmtId="164" fontId="0" fillId="0" borderId="0" xfId="0" applyFill="1"/>
    <xf numFmtId="164" fontId="0" fillId="0" borderId="0" xfId="0" applyAlignment="1">
      <alignment vertical="center"/>
    </xf>
    <xf numFmtId="164" fontId="0" fillId="0" borderId="0" xfId="0" applyAlignment="1">
      <alignment horizontal="center" vertical="center"/>
    </xf>
    <xf numFmtId="164" fontId="5" fillId="0" borderId="0" xfId="0" applyFont="1" applyFill="1" applyBorder="1" applyAlignment="1">
      <alignment vertical="center"/>
    </xf>
    <xf numFmtId="164" fontId="5" fillId="0" borderId="0" xfId="0" applyFont="1" applyFill="1" applyBorder="1" applyAlignment="1">
      <alignment horizontal="center" vertical="center" wrapText="1"/>
    </xf>
    <xf numFmtId="166" fontId="3" fillId="0" borderId="0" xfId="0" applyNumberFormat="1" applyFont="1" applyFill="1" applyBorder="1" applyAlignment="1">
      <alignment horizontal="center" vertical="center" wrapText="1"/>
    </xf>
    <xf numFmtId="42" fontId="3" fillId="0" borderId="0" xfId="0" applyNumberFormat="1" applyFont="1" applyFill="1" applyBorder="1" applyAlignment="1">
      <alignment horizontal="center" vertical="center" wrapText="1"/>
    </xf>
    <xf numFmtId="42" fontId="11" fillId="0" borderId="0" xfId="0" applyNumberFormat="1" applyFont="1" applyFill="1" applyBorder="1" applyAlignment="1">
      <alignment horizontal="center" vertical="center" wrapText="1"/>
    </xf>
    <xf numFmtId="164" fontId="12" fillId="0" borderId="2" xfId="0" applyFont="1" applyBorder="1" applyAlignment="1">
      <alignment horizontal="center" vertical="center" wrapText="1"/>
    </xf>
    <xf numFmtId="164" fontId="12" fillId="0" borderId="1" xfId="0" applyFont="1" applyBorder="1" applyAlignment="1">
      <alignment horizontal="center" vertical="center" wrapText="1"/>
    </xf>
    <xf numFmtId="164" fontId="6" fillId="3" borderId="6" xfId="0" applyFont="1" applyFill="1" applyBorder="1" applyAlignment="1">
      <alignment horizontal="center" vertical="center"/>
    </xf>
    <xf numFmtId="164" fontId="4" fillId="0" borderId="1" xfId="0" applyFont="1" applyBorder="1" applyAlignment="1">
      <alignment horizontal="center" vertical="center" wrapText="1"/>
    </xf>
    <xf numFmtId="164" fontId="6" fillId="0" borderId="1" xfId="0" applyFont="1" applyBorder="1" applyAlignment="1">
      <alignment horizontal="center" vertical="center" wrapText="1"/>
    </xf>
    <xf numFmtId="164" fontId="4" fillId="0" borderId="2" xfId="0" applyFont="1" applyBorder="1" applyAlignment="1">
      <alignment horizontal="center" vertical="center" wrapText="1"/>
    </xf>
    <xf numFmtId="164" fontId="10" fillId="0" borderId="0" xfId="0" applyFont="1" applyFill="1"/>
    <xf numFmtId="164" fontId="9" fillId="4" borderId="7" xfId="0" applyFont="1" applyFill="1" applyBorder="1" applyAlignment="1">
      <alignment horizontal="center" vertical="center"/>
    </xf>
    <xf numFmtId="42" fontId="6" fillId="0" borderId="4" xfId="0" applyNumberFormat="1" applyFont="1" applyFill="1" applyBorder="1" applyAlignment="1">
      <alignment horizontal="center" vertical="center" wrapText="1"/>
    </xf>
    <xf numFmtId="42" fontId="9" fillId="4" borderId="7" xfId="0" applyNumberFormat="1" applyFont="1" applyFill="1" applyBorder="1" applyAlignment="1">
      <alignment horizontal="center" vertical="center"/>
    </xf>
    <xf numFmtId="42" fontId="9" fillId="4" borderId="8" xfId="0" applyNumberFormat="1" applyFont="1" applyFill="1" applyBorder="1" applyAlignment="1">
      <alignment horizontal="center" vertical="center"/>
    </xf>
    <xf numFmtId="42" fontId="6" fillId="3" borderId="1" xfId="0" applyNumberFormat="1" applyFont="1" applyFill="1" applyBorder="1" applyAlignment="1">
      <alignment horizontal="center" vertical="center" wrapText="1"/>
    </xf>
    <xf numFmtId="164" fontId="12" fillId="2" borderId="2" xfId="0" applyFont="1" applyFill="1" applyBorder="1" applyAlignment="1">
      <alignment horizontal="center" vertical="center" wrapText="1"/>
    </xf>
    <xf numFmtId="164" fontId="12" fillId="2" borderId="1" xfId="0" applyFont="1" applyFill="1" applyBorder="1" applyAlignment="1">
      <alignment horizontal="center" vertical="center" wrapText="1"/>
    </xf>
    <xf numFmtId="42" fontId="4" fillId="0" borderId="1" xfId="0" applyNumberFormat="1" applyFont="1" applyBorder="1" applyAlignment="1">
      <alignment horizontal="center" vertical="center" wrapText="1"/>
    </xf>
    <xf numFmtId="42" fontId="4" fillId="0" borderId="2" xfId="0" applyNumberFormat="1" applyFont="1" applyBorder="1" applyAlignment="1">
      <alignment horizontal="center" vertical="center" wrapText="1"/>
    </xf>
    <xf numFmtId="164" fontId="16" fillId="0" borderId="0" xfId="0" applyFont="1" applyAlignment="1">
      <alignment vertical="center"/>
    </xf>
    <xf numFmtId="164" fontId="16" fillId="0" borderId="0" xfId="0" applyFont="1"/>
    <xf numFmtId="166" fontId="11" fillId="0" borderId="0" xfId="0" applyNumberFormat="1" applyFont="1" applyFill="1" applyBorder="1" applyAlignment="1">
      <alignment horizontal="center" vertical="center" wrapText="1"/>
    </xf>
    <xf numFmtId="164" fontId="16" fillId="0" borderId="0" xfId="0" applyFont="1" applyFill="1"/>
    <xf numFmtId="164" fontId="6" fillId="0" borderId="0" xfId="0" applyFont="1" applyFill="1" applyBorder="1" applyAlignment="1">
      <alignment vertical="center"/>
    </xf>
    <xf numFmtId="164" fontId="6" fillId="0" borderId="0" xfId="0" applyFont="1" applyFill="1" applyBorder="1" applyAlignment="1">
      <alignment horizontal="center" vertical="center" wrapText="1"/>
    </xf>
    <xf numFmtId="164" fontId="16" fillId="0" borderId="0" xfId="0" applyFont="1" applyAlignment="1">
      <alignment horizontal="center" vertical="center"/>
    </xf>
    <xf numFmtId="164" fontId="17" fillId="0" borderId="0" xfId="0" applyFont="1" applyAlignment="1">
      <alignment vertical="center"/>
    </xf>
    <xf numFmtId="164" fontId="19" fillId="0" borderId="0" xfId="0" applyFont="1" applyBorder="1" applyAlignment="1">
      <alignment vertical="center" wrapText="1"/>
    </xf>
    <xf numFmtId="164" fontId="17" fillId="0" borderId="0" xfId="0" applyFont="1"/>
    <xf numFmtId="164" fontId="17" fillId="0" borderId="0" xfId="0" applyFont="1" applyFill="1"/>
    <xf numFmtId="164" fontId="17" fillId="0" borderId="0" xfId="0" applyFont="1" applyAlignment="1">
      <alignment horizontal="center" vertical="center"/>
    </xf>
    <xf numFmtId="164" fontId="9" fillId="4" borderId="6" xfId="0" applyFont="1" applyFill="1" applyBorder="1" applyAlignment="1">
      <alignment horizontal="center" vertical="center"/>
    </xf>
    <xf numFmtId="166" fontId="9" fillId="4" borderId="7" xfId="0" applyNumberFormat="1" applyFont="1" applyFill="1" applyBorder="1" applyAlignment="1">
      <alignment horizontal="center" vertical="center"/>
    </xf>
    <xf numFmtId="164" fontId="23" fillId="0" borderId="0" xfId="0" applyFont="1" applyFill="1"/>
    <xf numFmtId="164" fontId="18" fillId="0" borderId="0" xfId="0" applyFont="1" applyFill="1"/>
    <xf numFmtId="164" fontId="6" fillId="0" borderId="1" xfId="0" applyFont="1" applyBorder="1" applyAlignment="1">
      <alignment horizontal="center" vertical="center" wrapText="1"/>
    </xf>
    <xf numFmtId="164" fontId="6" fillId="3" borderId="6" xfId="0" applyFont="1" applyFill="1" applyBorder="1" applyAlignment="1">
      <alignment horizontal="center" vertical="center"/>
    </xf>
    <xf numFmtId="164" fontId="4" fillId="0" borderId="1" xfId="0" applyFont="1" applyBorder="1" applyAlignment="1">
      <alignment horizontal="center" vertical="center" wrapText="1"/>
    </xf>
    <xf numFmtId="164" fontId="4" fillId="0" borderId="3" xfId="0" applyFont="1" applyBorder="1" applyAlignment="1">
      <alignment horizontal="left" vertical="center" wrapText="1" indent="1"/>
    </xf>
    <xf numFmtId="164" fontId="4" fillId="0" borderId="3" xfId="0" applyFont="1" applyBorder="1" applyAlignment="1">
      <alignment horizontal="center" vertical="center" wrapText="1"/>
    </xf>
    <xf numFmtId="164" fontId="6" fillId="0" borderId="3" xfId="0" applyFont="1" applyBorder="1" applyAlignment="1">
      <alignment horizontal="center" vertical="center" wrapText="1"/>
    </xf>
    <xf numFmtId="164" fontId="4" fillId="0" borderId="1" xfId="0" applyFont="1" applyBorder="1" applyAlignment="1">
      <alignment horizontal="center" vertical="center" wrapText="1"/>
    </xf>
    <xf numFmtId="164" fontId="6" fillId="0" borderId="1" xfId="0" applyFont="1" applyBorder="1" applyAlignment="1">
      <alignment horizontal="center" vertical="center" wrapText="1"/>
    </xf>
    <xf numFmtId="166" fontId="22" fillId="4" borderId="9" xfId="0" applyNumberFormat="1" applyFont="1" applyFill="1" applyBorder="1" applyAlignment="1">
      <alignment horizontal="center" vertical="center"/>
    </xf>
    <xf numFmtId="164" fontId="22" fillId="4" borderId="10" xfId="0" applyFont="1" applyFill="1" applyBorder="1" applyAlignment="1">
      <alignment horizontal="center" vertical="center"/>
    </xf>
    <xf numFmtId="42" fontId="22" fillId="4" borderId="10" xfId="0" applyNumberFormat="1" applyFont="1" applyFill="1" applyBorder="1" applyAlignment="1">
      <alignment horizontal="center" vertical="center" wrapText="1"/>
    </xf>
    <xf numFmtId="42" fontId="22" fillId="4" borderId="11" xfId="0" applyNumberFormat="1" applyFont="1" applyFill="1" applyBorder="1" applyAlignment="1">
      <alignment horizontal="center" vertical="center" wrapText="1"/>
    </xf>
    <xf numFmtId="164" fontId="22" fillId="5" borderId="14" xfId="0" applyFont="1" applyFill="1" applyBorder="1" applyAlignment="1">
      <alignment vertical="center"/>
    </xf>
    <xf numFmtId="164" fontId="22" fillId="5" borderId="15" xfId="0" applyFont="1" applyFill="1" applyBorder="1" applyAlignment="1">
      <alignment vertical="center"/>
    </xf>
    <xf numFmtId="5" fontId="22" fillId="5" borderId="15" xfId="5" applyNumberFormat="1" applyFont="1" applyFill="1" applyBorder="1" applyAlignment="1">
      <alignment horizontal="center" vertical="center" wrapText="1"/>
    </xf>
    <xf numFmtId="164" fontId="22" fillId="5" borderId="16" xfId="0" applyFont="1" applyFill="1" applyBorder="1" applyAlignment="1">
      <alignment vertical="center"/>
    </xf>
    <xf numFmtId="164" fontId="22" fillId="5" borderId="17" xfId="0" applyFont="1" applyFill="1" applyBorder="1" applyAlignment="1">
      <alignment vertical="center"/>
    </xf>
    <xf numFmtId="5" fontId="22" fillId="5" borderId="17" xfId="5" applyNumberFormat="1" applyFont="1" applyFill="1" applyBorder="1" applyAlignment="1">
      <alignment horizontal="center" vertical="center" wrapText="1"/>
    </xf>
    <xf numFmtId="5" fontId="22" fillId="5" borderId="18" xfId="5" applyNumberFormat="1" applyFont="1" applyFill="1" applyBorder="1" applyAlignment="1">
      <alignment horizontal="center" vertical="center" wrapText="1"/>
    </xf>
    <xf numFmtId="5" fontId="4" fillId="0" borderId="2" xfId="0" applyNumberFormat="1" applyFont="1" applyBorder="1" applyAlignment="1">
      <alignment horizontal="center" vertical="center" wrapText="1"/>
    </xf>
    <xf numFmtId="5" fontId="6" fillId="3" borderId="1" xfId="0" applyNumberFormat="1" applyFont="1" applyFill="1" applyBorder="1" applyAlignment="1">
      <alignment horizontal="center" vertical="center" wrapText="1"/>
    </xf>
    <xf numFmtId="5" fontId="4" fillId="0" borderId="1" xfId="0" applyNumberFormat="1" applyFont="1" applyBorder="1" applyAlignment="1">
      <alignment horizontal="center" vertical="center" wrapText="1"/>
    </xf>
    <xf numFmtId="5" fontId="6" fillId="0" borderId="4" xfId="0" applyNumberFormat="1" applyFont="1" applyFill="1" applyBorder="1" applyAlignment="1">
      <alignment horizontal="center" vertical="center" wrapText="1"/>
    </xf>
    <xf numFmtId="5" fontId="12" fillId="0" borderId="2" xfId="0" applyNumberFormat="1" applyFont="1" applyBorder="1" applyAlignment="1">
      <alignment horizontal="center" vertical="center" wrapText="1"/>
    </xf>
    <xf numFmtId="5" fontId="12" fillId="0" borderId="1" xfId="0" applyNumberFormat="1" applyFont="1" applyBorder="1" applyAlignment="1">
      <alignment horizontal="center" vertical="center" wrapText="1"/>
    </xf>
    <xf numFmtId="5" fontId="12" fillId="2" borderId="2" xfId="0" applyNumberFormat="1" applyFont="1" applyFill="1" applyBorder="1" applyAlignment="1">
      <alignment horizontal="center" vertical="center" wrapText="1"/>
    </xf>
    <xf numFmtId="5" fontId="12" fillId="2" borderId="1" xfId="0" applyNumberFormat="1" applyFont="1" applyFill="1" applyBorder="1" applyAlignment="1">
      <alignment horizontal="center" vertical="center" wrapText="1"/>
    </xf>
    <xf numFmtId="164" fontId="4" fillId="0" borderId="22" xfId="0" applyFont="1" applyBorder="1" applyAlignment="1">
      <alignment horizontal="center" vertical="center" wrapText="1"/>
    </xf>
    <xf numFmtId="164" fontId="19" fillId="6" borderId="12" xfId="0" applyFont="1" applyFill="1" applyBorder="1" applyAlignment="1">
      <alignment vertical="center" wrapText="1"/>
    </xf>
    <xf numFmtId="164" fontId="19" fillId="6" borderId="1" xfId="0" applyFont="1" applyFill="1" applyBorder="1" applyAlignment="1">
      <alignment vertical="center" wrapText="1"/>
    </xf>
    <xf numFmtId="5" fontId="19" fillId="6" borderId="1" xfId="5" applyNumberFormat="1" applyFont="1" applyFill="1" applyBorder="1" applyAlignment="1">
      <alignment horizontal="center" vertical="center" wrapText="1"/>
    </xf>
    <xf numFmtId="5" fontId="19" fillId="6" borderId="13" xfId="5" applyNumberFormat="1" applyFont="1" applyFill="1" applyBorder="1" applyAlignment="1">
      <alignment horizontal="center" vertical="center" wrapText="1"/>
    </xf>
    <xf numFmtId="164" fontId="19" fillId="6" borderId="1" xfId="0" applyFont="1" applyFill="1" applyBorder="1" applyAlignment="1">
      <alignment horizontal="left" vertical="center" wrapText="1" indent="1"/>
    </xf>
    <xf numFmtId="164" fontId="17" fillId="6" borderId="23" xfId="0" applyFont="1" applyFill="1" applyBorder="1" applyAlignment="1">
      <alignment vertical="center"/>
    </xf>
    <xf numFmtId="164" fontId="21" fillId="6" borderId="2" xfId="0" applyFont="1" applyFill="1" applyBorder="1" applyAlignment="1">
      <alignment vertical="center" wrapText="1"/>
    </xf>
    <xf numFmtId="5" fontId="14" fillId="6" borderId="2" xfId="5" applyNumberFormat="1" applyFont="1" applyFill="1" applyBorder="1" applyAlignment="1">
      <alignment horizontal="center" vertical="center" wrapText="1"/>
    </xf>
    <xf numFmtId="164" fontId="17" fillId="6" borderId="12" xfId="0" applyFont="1" applyFill="1" applyBorder="1" applyAlignment="1">
      <alignment vertical="center"/>
    </xf>
    <xf numFmtId="164" fontId="21" fillId="6" borderId="1" xfId="0" applyFont="1" applyFill="1" applyBorder="1" applyAlignment="1">
      <alignment vertical="center" wrapText="1"/>
    </xf>
    <xf numFmtId="5" fontId="14" fillId="6" borderId="1" xfId="5" applyNumberFormat="1" applyFont="1" applyFill="1" applyBorder="1" applyAlignment="1">
      <alignment horizontal="center" vertical="center" wrapText="1"/>
    </xf>
    <xf numFmtId="5" fontId="14" fillId="6" borderId="13" xfId="5" applyNumberFormat="1" applyFont="1" applyFill="1" applyBorder="1" applyAlignment="1">
      <alignment horizontal="center" vertical="center" wrapText="1"/>
    </xf>
    <xf numFmtId="164" fontId="17" fillId="6" borderId="14" xfId="0" applyFont="1" applyFill="1" applyBorder="1" applyAlignment="1">
      <alignment vertical="center"/>
    </xf>
    <xf numFmtId="164" fontId="21" fillId="6" borderId="15" xfId="0" applyFont="1" applyFill="1" applyBorder="1" applyAlignment="1">
      <alignment vertical="center" wrapText="1"/>
    </xf>
    <xf numFmtId="5" fontId="14" fillId="6" borderId="15" xfId="5" applyNumberFormat="1" applyFont="1" applyFill="1" applyBorder="1" applyAlignment="1">
      <alignment horizontal="center" vertical="center" wrapText="1"/>
    </xf>
    <xf numFmtId="164" fontId="14" fillId="6" borderId="12" xfId="0" applyFont="1" applyFill="1" applyBorder="1" applyAlignment="1">
      <alignment vertical="center"/>
    </xf>
    <xf numFmtId="164" fontId="14" fillId="6" borderId="1" xfId="0" applyFont="1" applyFill="1" applyBorder="1" applyAlignment="1">
      <alignment vertical="center"/>
    </xf>
    <xf numFmtId="164" fontId="14" fillId="6" borderId="19" xfId="0" applyFont="1" applyFill="1" applyBorder="1" applyAlignment="1">
      <alignment vertical="center"/>
    </xf>
    <xf numFmtId="164" fontId="14" fillId="6" borderId="20" xfId="0" applyFont="1" applyFill="1" applyBorder="1" applyAlignment="1">
      <alignment vertical="center"/>
    </xf>
    <xf numFmtId="5" fontId="14" fillId="6" borderId="20" xfId="5" applyNumberFormat="1" applyFont="1" applyFill="1" applyBorder="1" applyAlignment="1">
      <alignment horizontal="center" vertical="center" wrapText="1"/>
    </xf>
    <xf numFmtId="5" fontId="14" fillId="6" borderId="21" xfId="5" applyNumberFormat="1" applyFont="1" applyFill="1" applyBorder="1" applyAlignment="1">
      <alignment horizontal="center" vertical="center" wrapText="1"/>
    </xf>
    <xf numFmtId="164" fontId="17" fillId="6" borderId="0" xfId="0" applyFont="1" applyFill="1"/>
    <xf numFmtId="164" fontId="14" fillId="6" borderId="0" xfId="0" applyFont="1" applyFill="1" applyBorder="1" applyAlignment="1">
      <alignment vertical="center"/>
    </xf>
    <xf numFmtId="42" fontId="20" fillId="6" borderId="0" xfId="0" applyNumberFormat="1" applyFont="1" applyFill="1" applyBorder="1" applyAlignment="1">
      <alignment horizontal="center" vertical="center" wrapText="1"/>
    </xf>
    <xf numFmtId="164" fontId="17" fillId="6" borderId="0" xfId="0" applyFont="1" applyFill="1" applyAlignment="1">
      <alignment vertical="center"/>
    </xf>
    <xf numFmtId="164" fontId="19" fillId="6" borderId="0" xfId="0" applyFont="1" applyFill="1" applyBorder="1" applyAlignment="1">
      <alignment vertical="center" wrapText="1"/>
    </xf>
    <xf numFmtId="164" fontId="17" fillId="6" borderId="0" xfId="0" applyFont="1" applyFill="1" applyAlignment="1">
      <alignment horizontal="center" vertical="center"/>
    </xf>
    <xf numFmtId="0" fontId="17" fillId="6" borderId="0" xfId="0" applyNumberFormat="1" applyFont="1" applyFill="1" applyAlignment="1">
      <alignment horizontal="center" vertical="center"/>
    </xf>
    <xf numFmtId="164" fontId="18" fillId="6" borderId="0" xfId="0" applyFont="1" applyFill="1"/>
    <xf numFmtId="164" fontId="19" fillId="6" borderId="1" xfId="0" applyFont="1" applyFill="1" applyBorder="1" applyAlignment="1">
      <alignment horizontal="left" vertical="center" wrapText="1"/>
    </xf>
    <xf numFmtId="164" fontId="24" fillId="6" borderId="1" xfId="0" applyFont="1" applyFill="1" applyBorder="1" applyAlignment="1">
      <alignment horizontal="left" vertical="center" wrapText="1"/>
    </xf>
    <xf numFmtId="5" fontId="24" fillId="6" borderId="1" xfId="5" applyNumberFormat="1" applyFont="1" applyFill="1" applyBorder="1" applyAlignment="1">
      <alignment horizontal="center" vertical="center" wrapText="1"/>
    </xf>
    <xf numFmtId="5" fontId="24" fillId="6" borderId="13" xfId="5" applyNumberFormat="1" applyFont="1" applyFill="1" applyBorder="1" applyAlignment="1">
      <alignment horizontal="center" vertical="center" wrapText="1"/>
    </xf>
    <xf numFmtId="5" fontId="14" fillId="6" borderId="22" xfId="5" applyNumberFormat="1" applyFont="1" applyFill="1" applyBorder="1" applyAlignment="1">
      <alignment horizontal="center" vertical="center" wrapText="1"/>
    </xf>
    <xf numFmtId="5" fontId="14" fillId="6" borderId="6" xfId="5" applyNumberFormat="1" applyFont="1" applyFill="1" applyBorder="1" applyAlignment="1">
      <alignment horizontal="center" vertical="center" wrapText="1"/>
    </xf>
    <xf numFmtId="5" fontId="14" fillId="6" borderId="26" xfId="5" applyNumberFormat="1" applyFont="1" applyFill="1" applyBorder="1" applyAlignment="1">
      <alignment horizontal="center" vertical="center" wrapText="1"/>
    </xf>
    <xf numFmtId="42" fontId="22" fillId="5" borderId="11" xfId="0" applyNumberFormat="1" applyFont="1" applyFill="1" applyBorder="1" applyAlignment="1">
      <alignment horizontal="center" vertical="center" wrapText="1"/>
    </xf>
    <xf numFmtId="5" fontId="14" fillId="5" borderId="27" xfId="5" applyNumberFormat="1" applyFont="1" applyFill="1" applyBorder="1" applyAlignment="1">
      <alignment horizontal="center" vertical="center" wrapText="1"/>
    </xf>
    <xf numFmtId="5" fontId="14" fillId="5" borderId="28" xfId="5" applyNumberFormat="1" applyFont="1" applyFill="1" applyBorder="1" applyAlignment="1">
      <alignment horizontal="center" vertical="center" wrapText="1"/>
    </xf>
    <xf numFmtId="166" fontId="22" fillId="4" borderId="24" xfId="0" applyNumberFormat="1" applyFont="1" applyFill="1" applyBorder="1" applyAlignment="1">
      <alignment horizontal="center" vertical="center"/>
    </xf>
    <xf numFmtId="164" fontId="22" fillId="4" borderId="25" xfId="0" applyFont="1" applyFill="1" applyBorder="1" applyAlignment="1">
      <alignment horizontal="center" vertical="center"/>
    </xf>
    <xf numFmtId="42" fontId="22" fillId="4" borderId="25" xfId="0" applyNumberFormat="1" applyFont="1" applyFill="1" applyBorder="1" applyAlignment="1">
      <alignment horizontal="center" vertical="center" wrapText="1"/>
    </xf>
    <xf numFmtId="0" fontId="13" fillId="6" borderId="0" xfId="1" applyNumberFormat="1" applyFont="1" applyFill="1" applyBorder="1" applyAlignment="1">
      <alignment horizontal="left" vertical="center" wrapText="1"/>
    </xf>
    <xf numFmtId="0" fontId="13" fillId="6" borderId="0" xfId="1" applyNumberFormat="1" applyFont="1" applyFill="1" applyBorder="1" applyAlignment="1">
      <alignment horizontal="left" vertical="center"/>
    </xf>
    <xf numFmtId="164" fontId="6" fillId="3" borderId="6" xfId="0" applyFont="1" applyFill="1" applyBorder="1" applyAlignment="1">
      <alignment horizontal="center" vertical="center"/>
    </xf>
    <xf numFmtId="164" fontId="6" fillId="3" borderId="7" xfId="0" applyFont="1" applyFill="1" applyBorder="1" applyAlignment="1">
      <alignment horizontal="center" vertical="center"/>
    </xf>
    <xf numFmtId="164" fontId="6" fillId="3" borderId="8" xfId="0" applyFont="1" applyFill="1" applyBorder="1" applyAlignment="1">
      <alignment horizontal="center" vertical="center"/>
    </xf>
    <xf numFmtId="164" fontId="15" fillId="0" borderId="4" xfId="0" applyFont="1" applyFill="1" applyBorder="1" applyAlignment="1">
      <alignment horizontal="right" vertical="center" wrapText="1"/>
    </xf>
    <xf numFmtId="164" fontId="15" fillId="0" borderId="4" xfId="0" applyFont="1" applyFill="1" applyBorder="1" applyAlignment="1">
      <alignment vertical="center"/>
    </xf>
    <xf numFmtId="164" fontId="6" fillId="3" borderId="3" xfId="0" applyFont="1" applyFill="1" applyBorder="1" applyAlignment="1">
      <alignment horizontal="center" vertical="center" textRotation="255" wrapText="1"/>
    </xf>
    <xf numFmtId="164" fontId="6" fillId="3" borderId="5" xfId="0" applyFont="1" applyFill="1" applyBorder="1" applyAlignment="1">
      <alignment horizontal="center" vertical="center" textRotation="255" wrapText="1"/>
    </xf>
    <xf numFmtId="164" fontId="4" fillId="0" borderId="3" xfId="0" applyFont="1" applyBorder="1" applyAlignment="1">
      <alignment horizontal="center" vertical="center" wrapText="1"/>
    </xf>
    <xf numFmtId="164" fontId="4" fillId="0" borderId="5" xfId="0" applyFont="1" applyBorder="1" applyAlignment="1">
      <alignment horizontal="center" vertical="center" wrapText="1"/>
    </xf>
    <xf numFmtId="164" fontId="6" fillId="0" borderId="3" xfId="0" applyFont="1" applyBorder="1" applyAlignment="1">
      <alignment horizontal="center" vertical="center" wrapText="1"/>
    </xf>
    <xf numFmtId="164" fontId="6" fillId="0" borderId="5" xfId="0" applyFont="1" applyBorder="1" applyAlignment="1">
      <alignment horizontal="center" vertical="center" wrapText="1"/>
    </xf>
    <xf numFmtId="164" fontId="4" fillId="0" borderId="2" xfId="0" applyFont="1" applyBorder="1" applyAlignment="1">
      <alignment horizontal="center" vertical="center" wrapText="1"/>
    </xf>
    <xf numFmtId="0" fontId="13" fillId="0" borderId="0" xfId="1" applyNumberFormat="1" applyFont="1" applyBorder="1" applyAlignment="1">
      <alignment horizontal="center" vertical="center"/>
    </xf>
    <xf numFmtId="164" fontId="6" fillId="0" borderId="1" xfId="0" applyFont="1" applyBorder="1" applyAlignment="1">
      <alignment horizontal="center" vertical="center" wrapText="1"/>
    </xf>
    <xf numFmtId="164" fontId="4" fillId="0" borderId="1" xfId="0" applyFont="1" applyBorder="1" applyAlignment="1">
      <alignment horizontal="center" vertical="center" wrapText="1"/>
    </xf>
    <xf numFmtId="164" fontId="6" fillId="3" borderId="1" xfId="0" applyFont="1" applyFill="1" applyBorder="1" applyAlignment="1">
      <alignment horizontal="center" vertical="center" textRotation="255" wrapText="1"/>
    </xf>
    <xf numFmtId="164" fontId="4" fillId="0" borderId="3" xfId="0" applyFont="1" applyBorder="1" applyAlignment="1">
      <alignment horizontal="left" vertical="center" wrapText="1" indent="1"/>
    </xf>
    <xf numFmtId="164" fontId="4" fillId="0" borderId="5" xfId="0" applyFont="1" applyBorder="1" applyAlignment="1">
      <alignment horizontal="left" vertical="center" wrapText="1" indent="1"/>
    </xf>
    <xf numFmtId="164" fontId="4" fillId="0" borderId="2" xfId="0" applyFont="1" applyBorder="1" applyAlignment="1">
      <alignment horizontal="left" vertical="center" wrapText="1" indent="1"/>
    </xf>
    <xf numFmtId="164" fontId="6" fillId="3" borderId="1" xfId="0" applyFont="1" applyFill="1" applyBorder="1" applyAlignment="1">
      <alignment vertical="center"/>
    </xf>
    <xf numFmtId="164" fontId="6" fillId="0" borderId="2" xfId="0" applyFont="1" applyBorder="1" applyAlignment="1">
      <alignment horizontal="center" vertical="center" wrapText="1"/>
    </xf>
    <xf numFmtId="164" fontId="6" fillId="0" borderId="1" xfId="0" applyFont="1" applyBorder="1" applyAlignment="1">
      <alignment vertical="center"/>
    </xf>
    <xf numFmtId="164" fontId="6" fillId="3" borderId="2" xfId="0" applyFont="1" applyFill="1" applyBorder="1" applyAlignment="1">
      <alignment horizontal="center" vertical="center" textRotation="255" wrapText="1"/>
    </xf>
  </cellXfs>
  <cellStyles count="6">
    <cellStyle name="Comma" xfId="1" builtinId="3"/>
    <cellStyle name="Currency" xfId="5" builtinId="4"/>
    <cellStyle name="Currency 2" xfId="2"/>
    <cellStyle name="Normal" xfId="0" builtinId="0"/>
    <cellStyle name="Normal 2" xfId="3"/>
    <cellStyle name="Normal 3"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247650</xdr:colOff>
      <xdr:row>0</xdr:row>
      <xdr:rowOff>19050</xdr:rowOff>
    </xdr:from>
    <xdr:to>
      <xdr:col>5</xdr:col>
      <xdr:colOff>1560314</xdr:colOff>
      <xdr:row>0</xdr:row>
      <xdr:rowOff>561975</xdr:rowOff>
    </xdr:to>
    <xdr:pic>
      <xdr:nvPicPr>
        <xdr:cNvPr id="2" name="Picture 1" descr="ShearonFarmsLogo3.jpg"/>
        <xdr:cNvPicPr>
          <a:picLocks noChangeAspect="1"/>
        </xdr:cNvPicPr>
      </xdr:nvPicPr>
      <xdr:blipFill>
        <a:blip xmlns:r="http://schemas.openxmlformats.org/officeDocument/2006/relationships" r:embed="rId1" cstate="print"/>
        <a:stretch>
          <a:fillRect/>
        </a:stretch>
      </xdr:blipFill>
      <xdr:spPr>
        <a:xfrm>
          <a:off x="5391150" y="19050"/>
          <a:ext cx="2884289" cy="5429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3"/>
  <sheetViews>
    <sheetView tabSelected="1" workbookViewId="0">
      <selection activeCell="D16" sqref="D16"/>
    </sheetView>
  </sheetViews>
  <sheetFormatPr defaultRowHeight="12.75" x14ac:dyDescent="0.2"/>
  <cols>
    <col min="1" max="1" width="1.7109375" style="90" customWidth="1"/>
    <col min="2" max="2" width="23.5703125" style="32" customWidth="1"/>
    <col min="3" max="3" width="30" style="32" customWidth="1"/>
    <col min="4" max="6" width="23.5703125" style="36" customWidth="1"/>
    <col min="7" max="7" width="9.140625" style="90"/>
    <col min="8" max="16384" width="9.140625" style="34"/>
  </cols>
  <sheetData>
    <row r="1" spans="1:7" s="32" customFormat="1" ht="51" customHeight="1" thickBot="1" x14ac:dyDescent="0.3">
      <c r="A1" s="93"/>
      <c r="B1" s="111" t="s">
        <v>102</v>
      </c>
      <c r="C1" s="112"/>
      <c r="D1" s="112"/>
      <c r="E1" s="112"/>
      <c r="F1" s="112"/>
      <c r="G1" s="93"/>
    </row>
    <row r="2" spans="1:7" s="40" customFormat="1" ht="17.25" customHeight="1" x14ac:dyDescent="0.2">
      <c r="A2" s="97"/>
      <c r="B2" s="49" t="s">
        <v>58</v>
      </c>
      <c r="C2" s="50" t="s">
        <v>1</v>
      </c>
      <c r="D2" s="51"/>
      <c r="E2" s="51"/>
      <c r="F2" s="52"/>
      <c r="G2" s="97"/>
    </row>
    <row r="3" spans="1:7" s="33" customFormat="1" ht="15" customHeight="1" x14ac:dyDescent="0.25">
      <c r="A3" s="94"/>
      <c r="B3" s="69" t="s">
        <v>52</v>
      </c>
      <c r="C3" s="70" t="s">
        <v>98</v>
      </c>
      <c r="D3" s="71">
        <v>16500</v>
      </c>
      <c r="E3" s="71"/>
      <c r="F3" s="72"/>
      <c r="G3" s="94"/>
    </row>
    <row r="4" spans="1:7" s="33" customFormat="1" ht="15" customHeight="1" thickBot="1" x14ac:dyDescent="0.3">
      <c r="A4" s="94"/>
      <c r="B4" s="69"/>
      <c r="C4" s="98" t="s">
        <v>100</v>
      </c>
      <c r="D4" s="71">
        <v>7200</v>
      </c>
      <c r="E4" s="71"/>
      <c r="F4" s="72"/>
      <c r="G4" s="94"/>
    </row>
    <row r="5" spans="1:7" s="40" customFormat="1" ht="17.25" customHeight="1" x14ac:dyDescent="0.2">
      <c r="A5" s="97"/>
      <c r="B5" s="49" t="s">
        <v>58</v>
      </c>
      <c r="C5" s="50" t="s">
        <v>1</v>
      </c>
      <c r="D5" s="51" t="s">
        <v>65</v>
      </c>
      <c r="E5" s="51" t="s">
        <v>67</v>
      </c>
      <c r="F5" s="52" t="s">
        <v>64</v>
      </c>
      <c r="G5" s="97"/>
    </row>
    <row r="6" spans="1:7" s="33" customFormat="1" ht="15" customHeight="1" x14ac:dyDescent="0.25">
      <c r="A6" s="94"/>
      <c r="B6" s="69" t="s">
        <v>54</v>
      </c>
      <c r="C6" s="70" t="s">
        <v>11</v>
      </c>
      <c r="D6" s="71">
        <v>2000</v>
      </c>
      <c r="E6" s="71">
        <v>2018</v>
      </c>
      <c r="F6" s="72">
        <f>D6-E6</f>
        <v>-18</v>
      </c>
      <c r="G6" s="94"/>
    </row>
    <row r="7" spans="1:7" s="33" customFormat="1" ht="15" customHeight="1" x14ac:dyDescent="0.25">
      <c r="A7" s="94"/>
      <c r="B7" s="69"/>
      <c r="C7" s="70" t="s">
        <v>47</v>
      </c>
      <c r="D7" s="71">
        <v>7800</v>
      </c>
      <c r="E7" s="71">
        <f>2846+2846+273</f>
        <v>5965</v>
      </c>
      <c r="F7" s="72">
        <f t="shared" ref="F7:F11" si="0">D7-E7</f>
        <v>1835</v>
      </c>
      <c r="G7" s="94"/>
    </row>
    <row r="8" spans="1:7" s="33" customFormat="1" ht="15" customHeight="1" x14ac:dyDescent="0.25">
      <c r="A8" s="94"/>
      <c r="B8" s="69"/>
      <c r="C8" s="70" t="s">
        <v>93</v>
      </c>
      <c r="D8" s="71">
        <v>900</v>
      </c>
      <c r="E8" s="71">
        <v>1266</v>
      </c>
      <c r="F8" s="72">
        <f t="shared" si="0"/>
        <v>-366</v>
      </c>
      <c r="G8" s="94"/>
    </row>
    <row r="9" spans="1:7" s="33" customFormat="1" ht="15" customHeight="1" x14ac:dyDescent="0.25">
      <c r="A9" s="94"/>
      <c r="B9" s="69"/>
      <c r="C9" s="70" t="s">
        <v>48</v>
      </c>
      <c r="D9" s="71">
        <v>250</v>
      </c>
      <c r="E9" s="71">
        <v>250</v>
      </c>
      <c r="F9" s="72">
        <f t="shared" si="0"/>
        <v>0</v>
      </c>
      <c r="G9" s="94"/>
    </row>
    <row r="10" spans="1:7" s="33" customFormat="1" ht="15" customHeight="1" x14ac:dyDescent="0.25">
      <c r="A10" s="94"/>
      <c r="B10" s="69"/>
      <c r="C10" s="70" t="s">
        <v>44</v>
      </c>
      <c r="D10" s="71">
        <v>1250</v>
      </c>
      <c r="E10" s="71">
        <v>579</v>
      </c>
      <c r="F10" s="72">
        <f t="shared" si="0"/>
        <v>671</v>
      </c>
      <c r="G10" s="94"/>
    </row>
    <row r="11" spans="1:7" s="33" customFormat="1" ht="15" customHeight="1" x14ac:dyDescent="0.25">
      <c r="A11" s="94"/>
      <c r="B11" s="69"/>
      <c r="C11" s="70" t="s">
        <v>49</v>
      </c>
      <c r="D11" s="71">
        <v>125</v>
      </c>
      <c r="E11" s="71">
        <v>66</v>
      </c>
      <c r="F11" s="72">
        <f t="shared" si="0"/>
        <v>59</v>
      </c>
      <c r="G11" s="94"/>
    </row>
    <row r="12" spans="1:7" ht="13.5" thickBot="1" x14ac:dyDescent="0.25">
      <c r="B12" s="53"/>
      <c r="C12" s="54" t="s">
        <v>66</v>
      </c>
      <c r="D12" s="55">
        <f>(D3)-SUM(D6:D11)</f>
        <v>4175</v>
      </c>
      <c r="E12" s="55">
        <f>(D3)-SUM(E6:E11)</f>
        <v>6356</v>
      </c>
      <c r="F12" s="55">
        <f>D12-E12</f>
        <v>-2181</v>
      </c>
    </row>
    <row r="13" spans="1:7" s="35" customFormat="1" ht="13.5" thickBot="1" x14ac:dyDescent="0.25">
      <c r="A13" s="90"/>
      <c r="B13" s="91"/>
      <c r="C13" s="91"/>
      <c r="D13" s="92"/>
      <c r="E13" s="92"/>
      <c r="F13" s="92"/>
      <c r="G13" s="90"/>
    </row>
    <row r="14" spans="1:7" x14ac:dyDescent="0.2">
      <c r="B14" s="108" t="s">
        <v>58</v>
      </c>
      <c r="C14" s="109" t="s">
        <v>1</v>
      </c>
      <c r="D14" s="110" t="s">
        <v>57</v>
      </c>
      <c r="E14" s="110" t="s">
        <v>99</v>
      </c>
      <c r="F14" s="105"/>
    </row>
    <row r="15" spans="1:7" x14ac:dyDescent="0.2">
      <c r="B15" s="74" t="s">
        <v>55</v>
      </c>
      <c r="C15" s="75" t="s">
        <v>103</v>
      </c>
      <c r="D15" s="76">
        <v>180</v>
      </c>
      <c r="E15" s="102">
        <f>D15/12</f>
        <v>15</v>
      </c>
      <c r="F15" s="106"/>
    </row>
    <row r="16" spans="1:7" x14ac:dyDescent="0.2">
      <c r="B16" s="77"/>
      <c r="C16" s="78" t="s">
        <v>70</v>
      </c>
      <c r="D16" s="79">
        <v>150</v>
      </c>
      <c r="E16" s="103">
        <f t="shared" ref="E16:E17" si="1">D16/12</f>
        <v>12.5</v>
      </c>
      <c r="F16" s="106"/>
    </row>
    <row r="17" spans="2:6" ht="13.5" thickBot="1" x14ac:dyDescent="0.25">
      <c r="B17" s="81"/>
      <c r="C17" s="82" t="s">
        <v>71</v>
      </c>
      <c r="D17" s="83">
        <v>75</v>
      </c>
      <c r="E17" s="104">
        <f t="shared" si="1"/>
        <v>6.25</v>
      </c>
      <c r="F17" s="107"/>
    </row>
    <row r="18" spans="2:6" s="90" customFormat="1" ht="13.5" thickBot="1" x14ac:dyDescent="0.25">
      <c r="B18" s="93"/>
      <c r="C18" s="94"/>
      <c r="D18" s="95"/>
      <c r="E18" s="96"/>
      <c r="F18" s="95"/>
    </row>
    <row r="19" spans="2:6" ht="25.5" x14ac:dyDescent="0.2">
      <c r="B19" s="49" t="s">
        <v>58</v>
      </c>
      <c r="C19" s="50" t="s">
        <v>1</v>
      </c>
      <c r="D19" s="51" t="s">
        <v>50</v>
      </c>
      <c r="E19" s="51" t="s">
        <v>51</v>
      </c>
      <c r="F19" s="52" t="s">
        <v>61</v>
      </c>
    </row>
    <row r="20" spans="2:6" x14ac:dyDescent="0.2">
      <c r="B20" s="69" t="s">
        <v>52</v>
      </c>
      <c r="C20" s="70" t="s">
        <v>63</v>
      </c>
      <c r="D20" s="71">
        <f>E12</f>
        <v>6356</v>
      </c>
      <c r="E20" s="71">
        <f>D33</f>
        <v>6341</v>
      </c>
      <c r="F20" s="72">
        <f>E33</f>
        <v>6291</v>
      </c>
    </row>
    <row r="21" spans="2:6" x14ac:dyDescent="0.2">
      <c r="B21" s="69" t="s">
        <v>52</v>
      </c>
      <c r="C21" s="70" t="s">
        <v>62</v>
      </c>
      <c r="D21" s="71">
        <f>D15*72</f>
        <v>12960</v>
      </c>
      <c r="E21" s="71">
        <f>D16*72</f>
        <v>10800</v>
      </c>
      <c r="F21" s="72">
        <f>D17*72</f>
        <v>5400</v>
      </c>
    </row>
    <row r="22" spans="2:6" x14ac:dyDescent="0.2">
      <c r="B22" s="69"/>
      <c r="C22" s="73"/>
      <c r="D22" s="71"/>
      <c r="E22" s="71"/>
      <c r="F22" s="72"/>
    </row>
    <row r="23" spans="2:6" x14ac:dyDescent="0.2">
      <c r="B23" s="69" t="s">
        <v>54</v>
      </c>
      <c r="C23" s="99" t="s">
        <v>101</v>
      </c>
      <c r="D23" s="100">
        <v>2000</v>
      </c>
      <c r="E23" s="100"/>
      <c r="F23" s="101"/>
    </row>
    <row r="24" spans="2:6" x14ac:dyDescent="0.2">
      <c r="B24" s="69" t="s">
        <v>10</v>
      </c>
      <c r="C24" s="70" t="s">
        <v>11</v>
      </c>
      <c r="D24" s="71">
        <f>'Social Committee'!H15</f>
        <v>2525</v>
      </c>
      <c r="E24" s="71">
        <v>2500</v>
      </c>
      <c r="F24" s="72">
        <v>2500</v>
      </c>
    </row>
    <row r="25" spans="2:6" x14ac:dyDescent="0.2">
      <c r="B25" s="69"/>
      <c r="C25" s="70" t="s">
        <v>47</v>
      </c>
      <c r="D25" s="71">
        <f>'Beautification Committee'!F17</f>
        <v>7750</v>
      </c>
      <c r="E25" s="71">
        <f>'Beautification Committee'!G17</f>
        <v>7750</v>
      </c>
      <c r="F25" s="72">
        <f>'Beautification Committee'!H17</f>
        <v>750</v>
      </c>
    </row>
    <row r="26" spans="2:6" x14ac:dyDescent="0.2">
      <c r="B26" s="69"/>
      <c r="C26" s="70" t="s">
        <v>93</v>
      </c>
      <c r="D26" s="71">
        <f>'Outreach Committee'!F24</f>
        <v>250</v>
      </c>
      <c r="E26" s="71">
        <v>250</v>
      </c>
      <c r="F26" s="72">
        <v>250</v>
      </c>
    </row>
    <row r="27" spans="2:6" x14ac:dyDescent="0.2">
      <c r="B27" s="69"/>
      <c r="C27" s="70" t="s">
        <v>48</v>
      </c>
      <c r="D27" s="71">
        <v>250</v>
      </c>
      <c r="E27" s="71">
        <v>250</v>
      </c>
      <c r="F27" s="72">
        <v>250</v>
      </c>
    </row>
    <row r="28" spans="2:6" x14ac:dyDescent="0.2">
      <c r="B28" s="69"/>
      <c r="C28" s="70" t="s">
        <v>44</v>
      </c>
      <c r="D28" s="71">
        <v>100</v>
      </c>
      <c r="E28" s="71">
        <v>0</v>
      </c>
      <c r="F28" s="72">
        <v>0</v>
      </c>
    </row>
    <row r="29" spans="2:6" x14ac:dyDescent="0.2">
      <c r="B29" s="69"/>
      <c r="C29" s="70" t="s">
        <v>49</v>
      </c>
      <c r="D29" s="71">
        <v>100</v>
      </c>
      <c r="E29" s="71">
        <v>100</v>
      </c>
      <c r="F29" s="72">
        <v>100</v>
      </c>
    </row>
    <row r="30" spans="2:6" x14ac:dyDescent="0.2">
      <c r="B30" s="69"/>
      <c r="C30" s="70"/>
      <c r="D30" s="71"/>
      <c r="E30" s="71"/>
      <c r="F30" s="72"/>
    </row>
    <row r="31" spans="2:6" x14ac:dyDescent="0.2">
      <c r="B31" s="84"/>
      <c r="C31" s="85" t="s">
        <v>68</v>
      </c>
      <c r="D31" s="79">
        <f>SUM(D20:D21)</f>
        <v>19316</v>
      </c>
      <c r="E31" s="79">
        <f t="shared" ref="E31:F31" si="2">SUM(E20:E21)</f>
        <v>17141</v>
      </c>
      <c r="F31" s="80">
        <f t="shared" si="2"/>
        <v>11691</v>
      </c>
    </row>
    <row r="32" spans="2:6" ht="13.5" thickBot="1" x14ac:dyDescent="0.25">
      <c r="B32" s="86"/>
      <c r="C32" s="87" t="s">
        <v>69</v>
      </c>
      <c r="D32" s="88">
        <f>SUM(D23:D29)</f>
        <v>12975</v>
      </c>
      <c r="E32" s="88">
        <f t="shared" ref="E32:F32" si="3">SUM(E24:E29)</f>
        <v>10850</v>
      </c>
      <c r="F32" s="89">
        <f t="shared" si="3"/>
        <v>3850</v>
      </c>
    </row>
    <row r="33" spans="2:6" ht="14.25" thickTop="1" thickBot="1" x14ac:dyDescent="0.25">
      <c r="B33" s="56"/>
      <c r="C33" s="57" t="s">
        <v>53</v>
      </c>
      <c r="D33" s="58">
        <f>D31-D32</f>
        <v>6341</v>
      </c>
      <c r="E33" s="58">
        <f t="shared" ref="E33:F33" si="4">E31-E32</f>
        <v>6291</v>
      </c>
      <c r="F33" s="59">
        <f t="shared" si="4"/>
        <v>7841</v>
      </c>
    </row>
  </sheetData>
  <mergeCells count="1">
    <mergeCell ref="B1:F1"/>
  </mergeCells>
  <pageMargins left="0.6" right="0.56999999999999995" top="0.7" bottom="0.75" header="0.3" footer="0.3"/>
  <pageSetup scale="9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6"/>
  <sheetViews>
    <sheetView workbookViewId="0">
      <selection activeCell="F33" sqref="F33"/>
    </sheetView>
  </sheetViews>
  <sheetFormatPr defaultRowHeight="15" x14ac:dyDescent="0.25"/>
  <cols>
    <col min="1" max="1" width="9.140625" style="25"/>
    <col min="2" max="4" width="11.42578125" style="25" customWidth="1"/>
    <col min="5" max="5" width="18.85546875" style="25" customWidth="1"/>
    <col min="6" max="6" width="65.42578125" style="25" customWidth="1"/>
    <col min="7" max="7" width="12.7109375" style="31" customWidth="1"/>
    <col min="8" max="8" width="11.5703125" style="31" customWidth="1"/>
    <col min="9" max="16384" width="9.140625" style="26"/>
  </cols>
  <sheetData>
    <row r="1" spans="1:8" s="25" customFormat="1" ht="32.25" customHeight="1" x14ac:dyDescent="0.25">
      <c r="A1" s="125" t="s">
        <v>12</v>
      </c>
      <c r="B1" s="125"/>
      <c r="C1" s="125"/>
      <c r="D1" s="125"/>
      <c r="E1" s="125"/>
      <c r="F1" s="125"/>
      <c r="G1" s="125"/>
      <c r="H1" s="125"/>
    </row>
    <row r="2" spans="1:8" s="39" customFormat="1" x14ac:dyDescent="0.25">
      <c r="A2" s="37" t="s">
        <v>14</v>
      </c>
      <c r="B2" s="38" t="s">
        <v>15</v>
      </c>
      <c r="C2" s="38" t="s">
        <v>72</v>
      </c>
      <c r="D2" s="38" t="s">
        <v>73</v>
      </c>
      <c r="E2" s="38" t="s">
        <v>74</v>
      </c>
      <c r="F2" s="16" t="s">
        <v>1</v>
      </c>
      <c r="G2" s="16" t="s">
        <v>5</v>
      </c>
      <c r="H2" s="19" t="s">
        <v>7</v>
      </c>
    </row>
    <row r="3" spans="1:8" ht="21" customHeight="1" x14ac:dyDescent="0.25">
      <c r="A3" s="128" t="s">
        <v>75</v>
      </c>
      <c r="B3" s="127" t="s">
        <v>76</v>
      </c>
      <c r="C3" s="47" t="s">
        <v>21</v>
      </c>
      <c r="D3" s="43" t="s">
        <v>21</v>
      </c>
      <c r="E3" s="45" t="s">
        <v>81</v>
      </c>
      <c r="F3" s="124" t="s">
        <v>82</v>
      </c>
      <c r="G3" s="120" t="s">
        <v>21</v>
      </c>
      <c r="H3" s="60">
        <v>400</v>
      </c>
    </row>
    <row r="4" spans="1:8" ht="21" customHeight="1" x14ac:dyDescent="0.25">
      <c r="A4" s="128"/>
      <c r="B4" s="127"/>
      <c r="C4" s="47" t="s">
        <v>21</v>
      </c>
      <c r="D4" s="43" t="s">
        <v>21</v>
      </c>
      <c r="E4" s="46" t="s">
        <v>80</v>
      </c>
      <c r="F4" s="126"/>
      <c r="G4" s="121"/>
      <c r="H4" s="60">
        <v>400</v>
      </c>
    </row>
    <row r="5" spans="1:8" ht="21" customHeight="1" x14ac:dyDescent="0.25">
      <c r="A5" s="128"/>
      <c r="B5" s="127"/>
      <c r="C5" s="47" t="s">
        <v>21</v>
      </c>
      <c r="D5" s="43" t="s">
        <v>21</v>
      </c>
      <c r="E5" s="41" t="s">
        <v>79</v>
      </c>
      <c r="F5" s="126"/>
      <c r="G5" s="121"/>
      <c r="H5" s="60">
        <v>400</v>
      </c>
    </row>
    <row r="6" spans="1:8" ht="21" customHeight="1" x14ac:dyDescent="0.25">
      <c r="A6" s="128"/>
      <c r="B6" s="127"/>
      <c r="C6" s="47" t="s">
        <v>21</v>
      </c>
      <c r="D6" s="43" t="s">
        <v>21</v>
      </c>
      <c r="E6" s="41" t="s">
        <v>77</v>
      </c>
      <c r="F6" s="126"/>
      <c r="G6" s="121"/>
      <c r="H6" s="60">
        <v>400</v>
      </c>
    </row>
    <row r="7" spans="1:8" ht="21" customHeight="1" x14ac:dyDescent="0.25">
      <c r="A7" s="128"/>
      <c r="B7" s="127"/>
      <c r="C7" s="47" t="s">
        <v>21</v>
      </c>
      <c r="D7" s="43" t="s">
        <v>21</v>
      </c>
      <c r="E7" s="41" t="s">
        <v>78</v>
      </c>
      <c r="F7" s="126"/>
      <c r="G7" s="124"/>
      <c r="H7" s="60">
        <v>400</v>
      </c>
    </row>
    <row r="8" spans="1:8" ht="21" customHeight="1" x14ac:dyDescent="0.25">
      <c r="A8" s="128"/>
      <c r="B8" s="127"/>
      <c r="C8" s="47" t="s">
        <v>21</v>
      </c>
      <c r="D8" s="47" t="s">
        <v>21</v>
      </c>
      <c r="E8" s="48" t="s">
        <v>96</v>
      </c>
      <c r="F8" s="48" t="s">
        <v>97</v>
      </c>
      <c r="G8" s="68" t="s">
        <v>96</v>
      </c>
      <c r="H8" s="60">
        <v>25</v>
      </c>
    </row>
    <row r="9" spans="1:8" x14ac:dyDescent="0.25">
      <c r="A9" s="113"/>
      <c r="B9" s="114"/>
      <c r="C9" s="114"/>
      <c r="D9" s="114"/>
      <c r="E9" s="114"/>
      <c r="F9" s="115"/>
      <c r="G9" s="11" t="s">
        <v>9</v>
      </c>
      <c r="H9" s="61">
        <f>SUM(H3:H8)</f>
        <v>2025</v>
      </c>
    </row>
    <row r="10" spans="1:8" ht="15" customHeight="1" x14ac:dyDescent="0.25">
      <c r="A10" s="118" t="s">
        <v>8</v>
      </c>
      <c r="B10" s="120" t="s">
        <v>6</v>
      </c>
      <c r="C10" s="120" t="s">
        <v>21</v>
      </c>
      <c r="D10" s="120" t="s">
        <v>21</v>
      </c>
      <c r="E10" s="122" t="s">
        <v>4</v>
      </c>
      <c r="F10" s="120" t="s">
        <v>95</v>
      </c>
      <c r="G10" s="120" t="s">
        <v>94</v>
      </c>
      <c r="H10" s="62">
        <v>500</v>
      </c>
    </row>
    <row r="11" spans="1:8" x14ac:dyDescent="0.25">
      <c r="A11" s="119"/>
      <c r="B11" s="121"/>
      <c r="C11" s="121"/>
      <c r="D11" s="121"/>
      <c r="E11" s="123"/>
      <c r="F11" s="121"/>
      <c r="G11" s="121"/>
      <c r="H11" s="62">
        <v>0</v>
      </c>
    </row>
    <row r="12" spans="1:8" x14ac:dyDescent="0.25">
      <c r="A12" s="119"/>
      <c r="B12" s="121"/>
      <c r="C12" s="121"/>
      <c r="D12" s="121"/>
      <c r="E12" s="123"/>
      <c r="F12" s="121"/>
      <c r="G12" s="121"/>
      <c r="H12" s="62">
        <v>0</v>
      </c>
    </row>
    <row r="13" spans="1:8" x14ac:dyDescent="0.25">
      <c r="A13" s="119"/>
      <c r="B13" s="121"/>
      <c r="C13" s="121"/>
      <c r="D13" s="121"/>
      <c r="E13" s="123"/>
      <c r="F13" s="121"/>
      <c r="G13" s="124"/>
      <c r="H13" s="62"/>
    </row>
    <row r="14" spans="1:8" ht="15.75" thickBot="1" x14ac:dyDescent="0.3">
      <c r="A14" s="113"/>
      <c r="B14" s="114"/>
      <c r="C14" s="114"/>
      <c r="D14" s="114"/>
      <c r="E14" s="114"/>
      <c r="F14" s="115"/>
      <c r="G14" s="11" t="s">
        <v>9</v>
      </c>
      <c r="H14" s="61">
        <f>SUM(H10:H13)</f>
        <v>500</v>
      </c>
    </row>
    <row r="15" spans="1:8" s="28" customFormat="1" ht="15.75" thickTop="1" x14ac:dyDescent="0.25">
      <c r="A15" s="116" t="s">
        <v>38</v>
      </c>
      <c r="B15" s="117"/>
      <c r="C15" s="117"/>
      <c r="D15" s="117"/>
      <c r="E15" s="117"/>
      <c r="F15" s="117"/>
      <c r="G15" s="117"/>
      <c r="H15" s="63">
        <f>SUM(H9+H14)</f>
        <v>2525</v>
      </c>
    </row>
    <row r="16" spans="1:8" x14ac:dyDescent="0.25">
      <c r="A16" s="29"/>
      <c r="B16" s="30"/>
      <c r="C16" s="30"/>
      <c r="D16" s="30"/>
      <c r="E16" s="27"/>
      <c r="F16" s="30"/>
      <c r="G16" s="30"/>
      <c r="H16" s="8"/>
    </row>
  </sheetData>
  <mergeCells count="15">
    <mergeCell ref="A1:H1"/>
    <mergeCell ref="F3:F7"/>
    <mergeCell ref="D10:D13"/>
    <mergeCell ref="C10:C13"/>
    <mergeCell ref="G3:G7"/>
    <mergeCell ref="B3:B8"/>
    <mergeCell ref="A3:A8"/>
    <mergeCell ref="A14:F14"/>
    <mergeCell ref="A15:G15"/>
    <mergeCell ref="A9:F9"/>
    <mergeCell ref="A10:A13"/>
    <mergeCell ref="B10:B13"/>
    <mergeCell ref="F10:F13"/>
    <mergeCell ref="E10:E13"/>
    <mergeCell ref="G10:G13"/>
  </mergeCells>
  <pageMargins left="0.46" right="0.28000000000000003" top="0.75" bottom="0.75" header="0.3" footer="0.3"/>
  <pageSetup scale="8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8"/>
  <sheetViews>
    <sheetView workbookViewId="0">
      <selection activeCell="F6" sqref="F6"/>
    </sheetView>
  </sheetViews>
  <sheetFormatPr defaultRowHeight="15" x14ac:dyDescent="0.25"/>
  <cols>
    <col min="1" max="1" width="11.42578125" style="2" customWidth="1"/>
    <col min="2" max="2" width="27.140625" style="2" customWidth="1"/>
    <col min="3" max="3" width="58.7109375" style="2" customWidth="1"/>
    <col min="4" max="4" width="12.7109375" style="3" customWidth="1"/>
    <col min="5" max="5" width="12.28515625" style="3" customWidth="1"/>
    <col min="6" max="8" width="11.5703125" style="3" customWidth="1"/>
  </cols>
  <sheetData>
    <row r="1" spans="1:8" s="2" customFormat="1" ht="32.25" customHeight="1" x14ac:dyDescent="0.25">
      <c r="A1" s="125" t="s">
        <v>12</v>
      </c>
      <c r="B1" s="125"/>
      <c r="C1" s="125"/>
      <c r="D1" s="125"/>
      <c r="E1" s="125"/>
      <c r="F1" s="125"/>
      <c r="G1" s="125"/>
    </row>
    <row r="2" spans="1:8" s="15" customFormat="1" x14ac:dyDescent="0.25">
      <c r="A2" s="38" t="s">
        <v>15</v>
      </c>
      <c r="B2" s="38" t="s">
        <v>31</v>
      </c>
      <c r="C2" s="16" t="s">
        <v>1</v>
      </c>
      <c r="D2" s="16" t="s">
        <v>5</v>
      </c>
      <c r="E2" s="18" t="s">
        <v>65</v>
      </c>
      <c r="F2" s="18" t="s">
        <v>83</v>
      </c>
      <c r="G2" s="19" t="s">
        <v>84</v>
      </c>
      <c r="H2" s="19" t="s">
        <v>85</v>
      </c>
    </row>
    <row r="3" spans="1:8" x14ac:dyDescent="0.25">
      <c r="A3" s="120" t="s">
        <v>60</v>
      </c>
      <c r="B3" s="120" t="s">
        <v>89</v>
      </c>
      <c r="C3" s="129" t="s">
        <v>41</v>
      </c>
      <c r="D3" s="9" t="s">
        <v>37</v>
      </c>
      <c r="E3" s="64">
        <v>5800</v>
      </c>
      <c r="F3" s="64"/>
      <c r="G3" s="64"/>
      <c r="H3" s="64"/>
    </row>
    <row r="4" spans="1:8" x14ac:dyDescent="0.25">
      <c r="A4" s="121"/>
      <c r="B4" s="124"/>
      <c r="C4" s="130"/>
      <c r="D4" s="10" t="s">
        <v>32</v>
      </c>
      <c r="E4" s="65">
        <v>1000</v>
      </c>
      <c r="F4" s="65"/>
      <c r="G4" s="65"/>
      <c r="H4" s="65"/>
    </row>
    <row r="5" spans="1:8" x14ac:dyDescent="0.25">
      <c r="A5" s="121"/>
      <c r="B5" s="120" t="s">
        <v>33</v>
      </c>
      <c r="C5" s="130"/>
      <c r="D5" s="21" t="s">
        <v>35</v>
      </c>
      <c r="E5" s="66"/>
      <c r="F5" s="66">
        <v>6000</v>
      </c>
      <c r="G5" s="66"/>
      <c r="H5" s="66"/>
    </row>
    <row r="6" spans="1:8" x14ac:dyDescent="0.25">
      <c r="A6" s="121"/>
      <c r="B6" s="124"/>
      <c r="C6" s="130"/>
      <c r="D6" s="22" t="s">
        <v>32</v>
      </c>
      <c r="E6" s="67" t="s">
        <v>10</v>
      </c>
      <c r="F6" s="67">
        <v>1000</v>
      </c>
      <c r="G6" s="67" t="s">
        <v>10</v>
      </c>
      <c r="H6" s="67" t="s">
        <v>10</v>
      </c>
    </row>
    <row r="7" spans="1:8" x14ac:dyDescent="0.25">
      <c r="A7" s="121"/>
      <c r="B7" s="120" t="s">
        <v>34</v>
      </c>
      <c r="C7" s="130"/>
      <c r="D7" s="21" t="s">
        <v>36</v>
      </c>
      <c r="E7" s="66"/>
      <c r="F7" s="66"/>
      <c r="G7" s="66">
        <v>6000</v>
      </c>
      <c r="H7" s="66"/>
    </row>
    <row r="8" spans="1:8" x14ac:dyDescent="0.25">
      <c r="A8" s="121"/>
      <c r="B8" s="124"/>
      <c r="C8" s="130"/>
      <c r="D8" s="21" t="s">
        <v>32</v>
      </c>
      <c r="E8" s="66"/>
      <c r="F8" s="66"/>
      <c r="G8" s="66">
        <v>1000</v>
      </c>
      <c r="H8" s="66"/>
    </row>
    <row r="9" spans="1:8" x14ac:dyDescent="0.25">
      <c r="A9" s="124"/>
      <c r="B9" s="13" t="s">
        <v>39</v>
      </c>
      <c r="C9" s="131"/>
      <c r="D9" s="9" t="s">
        <v>40</v>
      </c>
      <c r="E9" s="64">
        <v>50</v>
      </c>
      <c r="F9" s="64">
        <v>50</v>
      </c>
      <c r="G9" s="64">
        <v>50</v>
      </c>
      <c r="H9" s="64">
        <v>50</v>
      </c>
    </row>
    <row r="10" spans="1:8" x14ac:dyDescent="0.25">
      <c r="A10" s="114"/>
      <c r="B10" s="114"/>
      <c r="C10" s="115"/>
      <c r="D10" s="42" t="s">
        <v>90</v>
      </c>
      <c r="E10" s="61">
        <f>SUM(E3:E9)</f>
        <v>6850</v>
      </c>
      <c r="F10" s="61">
        <f t="shared" ref="F10:H10" si="0">SUM(F3:F9)</f>
        <v>7050</v>
      </c>
      <c r="G10" s="61">
        <f t="shared" si="0"/>
        <v>7050</v>
      </c>
      <c r="H10" s="61">
        <f t="shared" si="0"/>
        <v>50</v>
      </c>
    </row>
    <row r="11" spans="1:8" ht="45" customHeight="1" x14ac:dyDescent="0.25">
      <c r="A11" s="45" t="s">
        <v>43</v>
      </c>
      <c r="B11" s="45" t="s">
        <v>56</v>
      </c>
      <c r="C11" s="44" t="s">
        <v>86</v>
      </c>
      <c r="D11" s="43" t="s">
        <v>42</v>
      </c>
      <c r="E11" s="62">
        <v>200</v>
      </c>
      <c r="F11" s="62">
        <v>200</v>
      </c>
      <c r="G11" s="62">
        <v>200</v>
      </c>
      <c r="H11" s="62">
        <v>200</v>
      </c>
    </row>
    <row r="12" spans="1:8" x14ac:dyDescent="0.25">
      <c r="A12" s="114"/>
      <c r="B12" s="114"/>
      <c r="C12" s="115"/>
      <c r="D12" s="42" t="s">
        <v>90</v>
      </c>
      <c r="E12" s="61">
        <f>E11</f>
        <v>200</v>
      </c>
      <c r="F12" s="61">
        <f t="shared" ref="F12:H12" si="1">F11</f>
        <v>200</v>
      </c>
      <c r="G12" s="61">
        <f t="shared" si="1"/>
        <v>200</v>
      </c>
      <c r="H12" s="61">
        <f t="shared" si="1"/>
        <v>200</v>
      </c>
    </row>
    <row r="13" spans="1:8" ht="45" x14ac:dyDescent="0.25">
      <c r="A13" s="43" t="s">
        <v>46</v>
      </c>
      <c r="B13" s="45" t="s">
        <v>45</v>
      </c>
      <c r="C13" s="44" t="s">
        <v>88</v>
      </c>
      <c r="D13" s="43" t="s">
        <v>87</v>
      </c>
      <c r="E13" s="62">
        <v>1000</v>
      </c>
      <c r="F13" s="62">
        <v>500</v>
      </c>
      <c r="G13" s="62">
        <v>500</v>
      </c>
      <c r="H13" s="62">
        <v>500</v>
      </c>
    </row>
    <row r="14" spans="1:8" x14ac:dyDescent="0.25">
      <c r="A14" s="114"/>
      <c r="B14" s="114"/>
      <c r="C14" s="115"/>
      <c r="D14" s="42" t="s">
        <v>90</v>
      </c>
      <c r="E14" s="61">
        <f>E13</f>
        <v>1000</v>
      </c>
      <c r="F14" s="61">
        <f t="shared" ref="F14:H14" si="2">F13</f>
        <v>500</v>
      </c>
      <c r="G14" s="61">
        <f t="shared" si="2"/>
        <v>500</v>
      </c>
      <c r="H14" s="61">
        <f t="shared" si="2"/>
        <v>500</v>
      </c>
    </row>
    <row r="15" spans="1:8" ht="45" customHeight="1" x14ac:dyDescent="0.25">
      <c r="A15" s="43" t="s">
        <v>91</v>
      </c>
      <c r="B15" s="45" t="s">
        <v>92</v>
      </c>
      <c r="C15" s="44" t="s">
        <v>21</v>
      </c>
      <c r="D15" s="43" t="s">
        <v>21</v>
      </c>
      <c r="E15" s="62">
        <v>0</v>
      </c>
      <c r="F15" s="62">
        <v>0</v>
      </c>
      <c r="G15" s="62">
        <v>0</v>
      </c>
      <c r="H15" s="62">
        <v>0</v>
      </c>
    </row>
    <row r="16" spans="1:8" ht="15.75" thickBot="1" x14ac:dyDescent="0.3">
      <c r="A16" s="114"/>
      <c r="B16" s="114"/>
      <c r="C16" s="115"/>
      <c r="D16" s="42" t="s">
        <v>90</v>
      </c>
      <c r="E16" s="61">
        <f>E15</f>
        <v>0</v>
      </c>
      <c r="F16" s="61">
        <f t="shared" ref="F16:H16" si="3">F15</f>
        <v>0</v>
      </c>
      <c r="G16" s="61">
        <f t="shared" si="3"/>
        <v>0</v>
      </c>
      <c r="H16" s="61">
        <f t="shared" si="3"/>
        <v>0</v>
      </c>
    </row>
    <row r="17" spans="1:8" s="1" customFormat="1" ht="15.75" thickTop="1" x14ac:dyDescent="0.25">
      <c r="A17" s="117"/>
      <c r="B17" s="117"/>
      <c r="C17" s="117"/>
      <c r="D17" s="117"/>
      <c r="E17" s="63">
        <f>SUM(E16+E14+E12+E10)</f>
        <v>8050</v>
      </c>
      <c r="F17" s="63">
        <f t="shared" ref="F17:H17" si="4">SUM(F16+F14+F12+F10)</f>
        <v>7750</v>
      </c>
      <c r="G17" s="63">
        <f t="shared" si="4"/>
        <v>7750</v>
      </c>
      <c r="H17" s="63">
        <f t="shared" si="4"/>
        <v>750</v>
      </c>
    </row>
    <row r="18" spans="1:8" x14ac:dyDescent="0.25">
      <c r="A18" s="5"/>
      <c r="B18" s="6"/>
      <c r="C18" s="5"/>
      <c r="D18" s="5"/>
      <c r="E18" s="7"/>
      <c r="F18" s="7"/>
      <c r="G18" s="7"/>
      <c r="H18" s="7"/>
    </row>
  </sheetData>
  <mergeCells count="11">
    <mergeCell ref="A17:D17"/>
    <mergeCell ref="A16:C16"/>
    <mergeCell ref="A14:C14"/>
    <mergeCell ref="A1:G1"/>
    <mergeCell ref="A10:C10"/>
    <mergeCell ref="B7:B8"/>
    <mergeCell ref="A12:C12"/>
    <mergeCell ref="A3:A9"/>
    <mergeCell ref="B3:B4"/>
    <mergeCell ref="C3:C9"/>
    <mergeCell ref="B5:B6"/>
  </mergeCells>
  <pageMargins left="0.38" right="0.41" top="0.75" bottom="0.75" header="0.3" footer="0.3"/>
  <pageSetup scale="8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
  <sheetViews>
    <sheetView workbookViewId="0">
      <selection activeCell="E17" sqref="E17"/>
    </sheetView>
  </sheetViews>
  <sheetFormatPr defaultRowHeight="15" x14ac:dyDescent="0.25"/>
  <cols>
    <col min="1" max="1" width="9.140625" style="2"/>
    <col min="2" max="2" width="11.42578125" style="2" customWidth="1"/>
    <col min="3" max="3" width="18.85546875" style="2" customWidth="1"/>
    <col min="4" max="4" width="65.42578125" style="2" customWidth="1"/>
    <col min="5" max="5" width="12.7109375" style="3" customWidth="1"/>
    <col min="6" max="6" width="11.5703125" style="3" customWidth="1"/>
  </cols>
  <sheetData>
    <row r="1" spans="1:6" s="2" customFormat="1" ht="32.25" customHeight="1" x14ac:dyDescent="0.25">
      <c r="A1" s="125" t="s">
        <v>13</v>
      </c>
      <c r="B1" s="125"/>
      <c r="C1" s="125"/>
      <c r="D1" s="125"/>
      <c r="E1" s="125"/>
      <c r="F1" s="125"/>
    </row>
    <row r="2" spans="1:6" s="15" customFormat="1" x14ac:dyDescent="0.25">
      <c r="A2" s="37" t="s">
        <v>14</v>
      </c>
      <c r="B2" s="38" t="s">
        <v>15</v>
      </c>
      <c r="C2" s="38" t="s">
        <v>2</v>
      </c>
      <c r="D2" s="16" t="s">
        <v>1</v>
      </c>
      <c r="E2" s="16" t="s">
        <v>5</v>
      </c>
      <c r="F2" s="19" t="s">
        <v>7</v>
      </c>
    </row>
    <row r="3" spans="1:6" x14ac:dyDescent="0.25">
      <c r="A3" s="135" t="s">
        <v>0</v>
      </c>
      <c r="B3" s="124" t="s">
        <v>29</v>
      </c>
      <c r="C3" s="124" t="s">
        <v>21</v>
      </c>
      <c r="D3" s="124" t="s">
        <v>59</v>
      </c>
      <c r="E3" s="14" t="s">
        <v>30</v>
      </c>
      <c r="F3" s="24">
        <v>25</v>
      </c>
    </row>
    <row r="4" spans="1:6" x14ac:dyDescent="0.25">
      <c r="A4" s="128"/>
      <c r="B4" s="126"/>
      <c r="C4" s="126"/>
      <c r="D4" s="126"/>
      <c r="E4" s="12" t="s">
        <v>30</v>
      </c>
      <c r="F4" s="23">
        <v>25</v>
      </c>
    </row>
    <row r="5" spans="1:6" x14ac:dyDescent="0.25">
      <c r="A5" s="128"/>
      <c r="B5" s="126"/>
      <c r="C5" s="126" t="s">
        <v>3</v>
      </c>
      <c r="D5" s="126"/>
      <c r="E5" s="12" t="s">
        <v>30</v>
      </c>
      <c r="F5" s="23">
        <v>25</v>
      </c>
    </row>
    <row r="6" spans="1:6" x14ac:dyDescent="0.25">
      <c r="A6" s="128"/>
      <c r="B6" s="126"/>
      <c r="C6" s="126"/>
      <c r="D6" s="126"/>
      <c r="E6" s="12" t="s">
        <v>30</v>
      </c>
      <c r="F6" s="23">
        <v>25</v>
      </c>
    </row>
    <row r="7" spans="1:6" x14ac:dyDescent="0.25">
      <c r="A7" s="128"/>
      <c r="B7" s="126"/>
      <c r="C7" s="126" t="s">
        <v>4</v>
      </c>
      <c r="D7" s="126"/>
      <c r="E7" s="12"/>
      <c r="F7" s="23"/>
    </row>
    <row r="8" spans="1:6" x14ac:dyDescent="0.25">
      <c r="A8" s="128"/>
      <c r="B8" s="126"/>
      <c r="C8" s="126"/>
      <c r="D8" s="126"/>
      <c r="E8" s="12"/>
      <c r="F8" s="23"/>
    </row>
    <row r="9" spans="1:6" x14ac:dyDescent="0.25">
      <c r="A9" s="113"/>
      <c r="B9" s="114"/>
      <c r="C9" s="114"/>
      <c r="D9" s="115"/>
      <c r="E9" s="11" t="s">
        <v>9</v>
      </c>
      <c r="F9" s="20">
        <f>SUM(F3:F8)</f>
        <v>100</v>
      </c>
    </row>
    <row r="10" spans="1:6" ht="15" customHeight="1" x14ac:dyDescent="0.25">
      <c r="A10" s="128" t="s">
        <v>20</v>
      </c>
      <c r="B10" s="127" t="s">
        <v>16</v>
      </c>
      <c r="C10" s="120" t="s">
        <v>17</v>
      </c>
      <c r="D10" s="127" t="s">
        <v>26</v>
      </c>
      <c r="E10" s="43" t="s">
        <v>27</v>
      </c>
      <c r="F10" s="23">
        <v>150</v>
      </c>
    </row>
    <row r="11" spans="1:6" x14ac:dyDescent="0.25">
      <c r="A11" s="128"/>
      <c r="B11" s="127"/>
      <c r="C11" s="124"/>
      <c r="D11" s="127"/>
      <c r="E11" s="12"/>
      <c r="F11" s="23"/>
    </row>
    <row r="12" spans="1:6" x14ac:dyDescent="0.25">
      <c r="A12" s="132"/>
      <c r="B12" s="134"/>
      <c r="C12" s="126" t="s">
        <v>18</v>
      </c>
      <c r="D12" s="134"/>
      <c r="E12" s="12"/>
      <c r="F12" s="23"/>
    </row>
    <row r="13" spans="1:6" x14ac:dyDescent="0.25">
      <c r="A13" s="132"/>
      <c r="B13" s="134"/>
      <c r="C13" s="126"/>
      <c r="D13" s="134"/>
      <c r="E13" s="12"/>
      <c r="F13" s="23"/>
    </row>
    <row r="14" spans="1:6" x14ac:dyDescent="0.25">
      <c r="A14" s="132"/>
      <c r="B14" s="134"/>
      <c r="C14" s="126" t="s">
        <v>19</v>
      </c>
      <c r="D14" s="134"/>
      <c r="E14" s="12"/>
      <c r="F14" s="23"/>
    </row>
    <row r="15" spans="1:6" x14ac:dyDescent="0.25">
      <c r="A15" s="132"/>
      <c r="B15" s="134"/>
      <c r="C15" s="126"/>
      <c r="D15" s="134"/>
      <c r="E15" s="12"/>
      <c r="F15" s="23"/>
    </row>
    <row r="16" spans="1:6" x14ac:dyDescent="0.25">
      <c r="A16" s="113"/>
      <c r="B16" s="114"/>
      <c r="C16" s="114"/>
      <c r="D16" s="115"/>
      <c r="E16" s="11" t="s">
        <v>9</v>
      </c>
      <c r="F16" s="20">
        <f>SUM(F10:F15)</f>
        <v>150</v>
      </c>
    </row>
    <row r="17" spans="1:6" ht="15" customHeight="1" x14ac:dyDescent="0.25">
      <c r="A17" s="128" t="s">
        <v>20</v>
      </c>
      <c r="B17" s="120" t="s">
        <v>22</v>
      </c>
      <c r="C17" s="120" t="s">
        <v>23</v>
      </c>
      <c r="D17" s="120" t="s">
        <v>28</v>
      </c>
      <c r="E17" s="12"/>
      <c r="F17" s="23"/>
    </row>
    <row r="18" spans="1:6" x14ac:dyDescent="0.25">
      <c r="A18" s="128"/>
      <c r="B18" s="121"/>
      <c r="C18" s="124"/>
      <c r="D18" s="121"/>
      <c r="E18" s="12"/>
      <c r="F18" s="23"/>
    </row>
    <row r="19" spans="1:6" x14ac:dyDescent="0.25">
      <c r="A19" s="132"/>
      <c r="B19" s="121"/>
      <c r="C19" s="122" t="s">
        <v>24</v>
      </c>
      <c r="D19" s="121"/>
      <c r="E19" s="12"/>
      <c r="F19" s="23"/>
    </row>
    <row r="20" spans="1:6" x14ac:dyDescent="0.25">
      <c r="A20" s="132"/>
      <c r="B20" s="121"/>
      <c r="C20" s="133"/>
      <c r="D20" s="121"/>
      <c r="E20" s="12"/>
      <c r="F20" s="23"/>
    </row>
    <row r="21" spans="1:6" x14ac:dyDescent="0.25">
      <c r="A21" s="132"/>
      <c r="B21" s="121"/>
      <c r="C21" s="122" t="s">
        <v>25</v>
      </c>
      <c r="D21" s="121"/>
      <c r="E21" s="12"/>
      <c r="F21" s="23"/>
    </row>
    <row r="22" spans="1:6" x14ac:dyDescent="0.25">
      <c r="A22" s="132"/>
      <c r="B22" s="124"/>
      <c r="C22" s="133"/>
      <c r="D22" s="124"/>
      <c r="E22" s="12"/>
      <c r="F22" s="23"/>
    </row>
    <row r="23" spans="1:6" ht="15.75" thickBot="1" x14ac:dyDescent="0.3">
      <c r="A23" s="113"/>
      <c r="B23" s="114"/>
      <c r="C23" s="114"/>
      <c r="D23" s="115"/>
      <c r="E23" s="11" t="s">
        <v>9</v>
      </c>
      <c r="F23" s="20">
        <f>SUM(F17:F22)</f>
        <v>0</v>
      </c>
    </row>
    <row r="24" spans="1:6" s="1" customFormat="1" ht="15.75" thickTop="1" x14ac:dyDescent="0.25">
      <c r="A24" s="116" t="s">
        <v>38</v>
      </c>
      <c r="B24" s="117"/>
      <c r="C24" s="117"/>
      <c r="D24" s="117"/>
      <c r="E24" s="117"/>
      <c r="F24" s="17">
        <f>SUM(F23+F16+F9)</f>
        <v>250</v>
      </c>
    </row>
    <row r="25" spans="1:6" x14ac:dyDescent="0.25">
      <c r="A25" s="4"/>
      <c r="B25" s="5"/>
      <c r="C25" s="6"/>
      <c r="D25" s="5"/>
      <c r="E25" s="5"/>
      <c r="F25" s="7"/>
    </row>
  </sheetData>
  <mergeCells count="23">
    <mergeCell ref="A16:D16"/>
    <mergeCell ref="A3:A8"/>
    <mergeCell ref="B3:B8"/>
    <mergeCell ref="C3:C4"/>
    <mergeCell ref="D3:D8"/>
    <mergeCell ref="C5:C6"/>
    <mergeCell ref="C7:C8"/>
    <mergeCell ref="A1:F1"/>
    <mergeCell ref="A9:D9"/>
    <mergeCell ref="C14:C15"/>
    <mergeCell ref="A24:E24"/>
    <mergeCell ref="A17:A22"/>
    <mergeCell ref="B17:B22"/>
    <mergeCell ref="C17:C18"/>
    <mergeCell ref="D17:D22"/>
    <mergeCell ref="C19:C20"/>
    <mergeCell ref="C21:C22"/>
    <mergeCell ref="A23:D23"/>
    <mergeCell ref="A10:A15"/>
    <mergeCell ref="B10:B15"/>
    <mergeCell ref="C10:C11"/>
    <mergeCell ref="D10:D15"/>
    <mergeCell ref="C12:C13"/>
  </mergeCells>
  <phoneticPr fontId="7" type="noConversion"/>
  <pageMargins left="0.37" right="0.35"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Overall</vt:lpstr>
      <vt:lpstr>Social Committee</vt:lpstr>
      <vt:lpstr>Beautification Committee</vt:lpstr>
      <vt:lpstr>Outreach Committee</vt:lpstr>
    </vt:vector>
  </TitlesOfParts>
  <Company>Quintiles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Quintiles</dc:creator>
  <cp:lastModifiedBy>Brandon Kooman</cp:lastModifiedBy>
  <cp:lastPrinted>2011-12-07T21:26:50Z</cp:lastPrinted>
  <dcterms:created xsi:type="dcterms:W3CDTF">2010-08-02T14:26:41Z</dcterms:created>
  <dcterms:modified xsi:type="dcterms:W3CDTF">2011-12-30T14:48:23Z</dcterms:modified>
</cp:coreProperties>
</file>